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3040" windowHeight="8832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5725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I107" l="1"/>
  <c r="J107"/>
  <c r="K107"/>
  <c r="L107"/>
  <c r="G107"/>
  <c r="F107"/>
  <c r="G55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243" l="1"/>
  <c r="F149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3"/>
  <c r="L246" s="1"/>
  <c r="K243"/>
  <c r="J243"/>
  <c r="I243"/>
  <c r="H246"/>
  <c r="G243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0"/>
  <c r="K10"/>
  <c r="J10"/>
  <c r="I10"/>
  <c r="H10"/>
  <c r="G10"/>
  <c r="B28"/>
  <c r="I59" l="1"/>
  <c r="K11"/>
  <c r="I1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<sst xmlns="http://schemas.openxmlformats.org/spreadsheetml/2006/main" count="751" uniqueCount="173">
  <si>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</si>
  <si>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</si>
  <si>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</si>
  <si>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</si>
  <si>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</si>
  <si>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</si>
  <si>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</si>
  <si>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</si>
  <si>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</si>
  <si>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</si>
  <si>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</si>
  <si>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</si>
  <si>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</si>
  <si>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</si>
  <si>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</si>
  <si>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</si>
  <si>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</si>
  <si>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</si>
  <si>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</si>
  <si>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</si>
  <si>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</si>
  <si>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</si>
  <si>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</si>
  <si>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</si>
  <si>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</si>
  <si>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</si>
  <si>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</si>
  <si>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</si>
  <si>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</si>
  <si>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</si>
  <si>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</si>
  <si>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</si>
  <si>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</si>
  <si>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</si>
  <si>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</si>
  <si>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</si>
  <si>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</si>
  <si>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</si>
  <si>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</si>
  <si>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</si>
  <si>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</si>
  <si>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</si>
  <si>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</si>
  <si>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</si>
  <si>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</si>
  <si>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</si>
  <si>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</si>
  <si>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</si>
  <si>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</si>
  <si>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</si>
  <si>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</si>
  <si>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</si>
  <si>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</si>
  <si>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</si>
  <si>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</si>
  <si>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</si>
  <si>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</si>
  <si>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</si>
  <si>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</si>
  <si>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</si>
  <si>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</si>
  <si>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</si>
  <si>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</si>
  <si>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</si>
  <si>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</si>
  <si>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</si>
  <si>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</si>
  <si>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</si>
  <si>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</si>
  <si>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</si>
  <si>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</si>
  <si>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</si>
  <si>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</si>
  <si>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</si>
  <si>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</si>
  <si>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</si>
  <si>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</si>
  <si>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</si>
  <si>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</si>
  <si>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</si>
  <si>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</si>
  <si>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</si>
  <si>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</si>
  <si>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</si>
  <si>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</si>
  <si>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</si>
  <si>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</si>
  <si>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</si>
  <si>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</si>
  <si>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</si>
  <si>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</si>
  <si>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</si>
  <si>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</si>
  <si>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</si>
  <si>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</si>
  <si>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</si>
  <si>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</si>
  <si>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</si>
  <si>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</si>
  <si>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</si>
  <si>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</si>
  <si>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</si>
  <si>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</si>
  <si>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</si>
  <si>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</si>
  <si>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</si>
  <si>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</si>
  <si>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</si>
  <si>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</si>
  <si>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</si>
  <si>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</si>
  <si>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</si>
  <si>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</si>
  <si>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</si>
  <si>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</si>
  <si>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</si>
  <si>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</si>
  <si>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</si>
  <si>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</si>
  <si>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</si>
  <si>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</si>
  <si>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</si>
  <si>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</si>
  <si>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</si>
  <si>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</si>
  <si>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</si>
  <si>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</si>
  <si>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</si>
  <si>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</si>
  <si>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</si>
  <si>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</si>
  <si>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</si>
  <si>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</si>
  <si>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</si>
  <si>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</si>
  <si>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</si>
  <si>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</si>
  <si>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</si>
  <si>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</si>
  <si>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</si>
  <si>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</si>
  <si>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</si>
  <si>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</si>
  <si>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</si>
  <si>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</si>
  <si>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</si>
  <si>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</si>
  <si>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</si>
  <si>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</si>
  <si>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</si>
  <si>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</si>
  <si>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</si>
  <si>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</si>
  <si>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</si>
  <si>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</si>
  <si>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</si>
  <si>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</si>
  <si>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</si>
  <si>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</si>
  <si>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</si>
  <si>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</si>
  <si>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</si>
  <si>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</si>
  <si>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</si>
  <si>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</si>
  <si>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</si>
  <si>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</si>
  <si>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</si>
  <si>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Главный специалист сктора экономики и финансов</t>
  </si>
  <si>
    <t>И.А. Морозова</t>
  </si>
  <si>
    <t>Глава Администрации Почтовского сельского поселения</t>
  </si>
  <si>
    <t>О.Н. Зубкова</t>
  </si>
  <si>
    <t>Почтовское сельское поселение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</si>
</sst>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1" zoomScale="80" zoomScaleNormal="80" zoomScaleSheetLayoutView="80" workbookViewId="0">
      <selection activeCell="G4" sqref="G4"/>
    </sheetView>
  </sheetViews>
  <sheetFormatPr defaultColWidth="9.109375" defaultRowHeight="13.2" outlineLevelCol="1"/>
  <cols>
    <col min="1" max="1" width="11.88671875" style="11" hidden="1" customWidth="1" outlineLevel="1"/>
    <col min="2" max="2" width="13.5546875" style="11" hidden="1" customWidth="1" outlineLevel="1"/>
    <col min="3" max="3" width="15.109375" style="11" hidden="1" customWidth="1" outlineLevel="1"/>
    <col min="4" max="4" width="46.6640625" style="1" customWidth="1" collapsed="1"/>
    <col min="5" max="5" width="22.109375" style="1" customWidth="1"/>
    <col min="6" max="12" width="12.33203125" style="1" customWidth="1"/>
    <col min="13" max="13" width="1.33203125" style="1" customWidth="1"/>
    <col min="14" max="14" width="46" style="1" customWidth="1"/>
    <col min="15" max="18" width="9.109375" style="1"/>
    <col min="19" max="19" width="12.109375" style="1" customWidth="1"/>
    <col min="20" max="21" width="9.109375" style="1"/>
    <col min="22" max="22" width="12.109375" style="1" customWidth="1"/>
    <col min="23" max="16384" width="9.10937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1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134</v>
      </c>
      <c r="O2" s="18"/>
      <c r="P2" s="18"/>
      <c r="Q2" s="18"/>
      <c r="R2" s="18"/>
    </row>
    <row r="3" spans="1:26" s="5" customFormat="1" ht="17.399999999999999">
      <c r="A3" s="12"/>
      <c r="B3" s="12"/>
      <c r="C3" s="11"/>
      <c r="D3" s="141" t="s">
        <v>172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165</v>
      </c>
      <c r="O3" s="126" t="s">
        <v>129</v>
      </c>
      <c r="P3" s="126"/>
      <c r="Q3" s="126"/>
      <c r="R3" s="126"/>
      <c r="S3" s="126"/>
      <c r="T3" s="126"/>
      <c r="U3" s="126"/>
      <c r="V3" s="126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26" t="s">
        <v>130</v>
      </c>
      <c r="P4" s="126"/>
      <c r="Q4" s="126"/>
      <c r="R4" s="126"/>
      <c r="S4" s="126"/>
      <c r="T4" s="126"/>
      <c r="U4" s="126"/>
      <c r="V4" s="126"/>
      <c r="W4" s="119"/>
      <c r="Z4" s="117">
        <v>32</v>
      </c>
    </row>
    <row r="5" spans="1:26" s="18" customFormat="1" ht="15.6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26" t="s">
        <v>142</v>
      </c>
      <c r="P5" s="126"/>
      <c r="Q5" s="126"/>
      <c r="R5" s="126"/>
      <c r="S5" s="126"/>
      <c r="T5" s="126"/>
      <c r="U5" s="126"/>
      <c r="V5" s="126"/>
    </row>
    <row r="6" spans="1:26" s="22" customFormat="1" ht="15.75" customHeight="1">
      <c r="A6" s="133" t="s">
        <v>108</v>
      </c>
      <c r="B6" s="133" t="s">
        <v>109</v>
      </c>
      <c r="C6" s="129" t="s">
        <v>110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26" t="s">
        <v>132</v>
      </c>
      <c r="P6" s="126"/>
      <c r="Q6" s="126"/>
      <c r="R6" s="126"/>
      <c r="S6" s="126"/>
      <c r="T6" s="126"/>
      <c r="U6" s="126"/>
      <c r="V6" s="126"/>
    </row>
    <row r="7" spans="1:26" s="22" customFormat="1" ht="15.6">
      <c r="A7" s="134"/>
      <c r="B7" s="134" t="s">
        <v>39</v>
      </c>
      <c r="C7" s="130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27" t="s">
        <v>133</v>
      </c>
      <c r="P7" s="127"/>
      <c r="Q7" s="127"/>
      <c r="R7" s="127"/>
      <c r="S7" s="127"/>
      <c r="T7" s="127"/>
      <c r="U7" s="127"/>
      <c r="V7" s="127"/>
    </row>
    <row r="8" spans="1:26" s="22" customFormat="1" ht="15.6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44" t="s">
        <v>163</v>
      </c>
      <c r="P8" s="145"/>
      <c r="Q8" s="145"/>
      <c r="R8" s="145"/>
      <c r="S8" s="145"/>
      <c r="T8" s="145"/>
      <c r="U8" s="145"/>
      <c r="V8" s="146"/>
    </row>
    <row r="9" spans="1:26" s="22" customFormat="1" ht="15.6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8</v>
      </c>
      <c r="G9" s="28">
        <f t="shared" ref="G9:L9" si="0">G23+G36</f>
        <v>5</v>
      </c>
      <c r="H9" s="28">
        <f t="shared" si="0"/>
        <v>5</v>
      </c>
      <c r="I9" s="28">
        <f t="shared" si="0"/>
        <v>5</v>
      </c>
      <c r="J9" s="28">
        <f t="shared" si="0"/>
        <v>5</v>
      </c>
      <c r="K9" s="28">
        <f t="shared" si="0"/>
        <v>7</v>
      </c>
      <c r="L9" s="28">
        <f t="shared" si="0"/>
        <v>8</v>
      </c>
      <c r="N9" s="149" t="s">
        <v>131</v>
      </c>
      <c r="O9" s="149"/>
      <c r="P9" s="149"/>
      <c r="Q9" s="149"/>
      <c r="R9" s="149"/>
      <c r="S9" s="149"/>
      <c r="T9" s="149"/>
      <c r="U9" s="149"/>
      <c r="V9" s="149"/>
    </row>
    <row r="10" spans="1:26" s="22" customFormat="1" ht="31.2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62.5</v>
      </c>
      <c r="H10" s="32">
        <f t="shared" si="1"/>
        <v>100</v>
      </c>
      <c r="I10" s="32">
        <f t="shared" si="1"/>
        <v>100</v>
      </c>
      <c r="J10" s="32">
        <f t="shared" si="1"/>
        <v>100</v>
      </c>
      <c r="K10" s="32">
        <f t="shared" si="1"/>
        <v>140</v>
      </c>
      <c r="L10" s="32">
        <f t="shared" si="1"/>
        <v>114.28571428571428</v>
      </c>
      <c r="N10" s="110"/>
    </row>
    <row r="11" spans="1:26" s="22" customFormat="1" ht="62.4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8</v>
      </c>
      <c r="G11" s="105">
        <f t="shared" ref="G11:L11" si="2">G12+G13+G14+G15+G16+G17+G18+G19+G20+G21</f>
        <v>5</v>
      </c>
      <c r="H11" s="105">
        <f t="shared" si="2"/>
        <v>5</v>
      </c>
      <c r="I11" s="105">
        <f t="shared" si="2"/>
        <v>5</v>
      </c>
      <c r="J11" s="105">
        <f t="shared" si="2"/>
        <v>5</v>
      </c>
      <c r="K11" s="105">
        <f t="shared" si="2"/>
        <v>7</v>
      </c>
      <c r="L11" s="105">
        <f t="shared" si="2"/>
        <v>8</v>
      </c>
      <c r="N11" s="150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6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0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6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50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2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0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6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50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2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6</v>
      </c>
      <c r="G16" s="35">
        <f t="shared" si="4"/>
        <v>4</v>
      </c>
      <c r="H16" s="35">
        <f t="shared" si="4"/>
        <v>4</v>
      </c>
      <c r="I16" s="35">
        <f t="shared" si="4"/>
        <v>4</v>
      </c>
      <c r="J16" s="35">
        <f t="shared" si="4"/>
        <v>4</v>
      </c>
      <c r="K16" s="35">
        <f t="shared" si="4"/>
        <v>5</v>
      </c>
      <c r="L16" s="35">
        <f t="shared" si="4"/>
        <v>5</v>
      </c>
      <c r="N16" s="150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6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50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6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0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2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2</v>
      </c>
      <c r="G19" s="35">
        <f t="shared" si="4"/>
        <v>1</v>
      </c>
      <c r="H19" s="35">
        <f t="shared" si="4"/>
        <v>1</v>
      </c>
      <c r="I19" s="35">
        <f t="shared" si="4"/>
        <v>1</v>
      </c>
      <c r="J19" s="35">
        <f t="shared" si="4"/>
        <v>1</v>
      </c>
      <c r="K19" s="35">
        <f t="shared" si="4"/>
        <v>2</v>
      </c>
      <c r="L19" s="35">
        <f t="shared" si="4"/>
        <v>3</v>
      </c>
      <c r="N19" s="150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2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50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6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50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6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6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8</v>
      </c>
      <c r="G23" s="40">
        <v>5</v>
      </c>
      <c r="H23" s="40">
        <v>5</v>
      </c>
      <c r="I23" s="40">
        <v>5</v>
      </c>
      <c r="J23" s="40">
        <v>5</v>
      </c>
      <c r="K23" s="40">
        <v>7</v>
      </c>
      <c r="L23" s="40">
        <v>8</v>
      </c>
      <c r="N23" s="110"/>
    </row>
    <row r="24" spans="1:22" s="22" customFormat="1" ht="46.8">
      <c r="A24" s="26">
        <v>300160</v>
      </c>
      <c r="B24" s="41"/>
      <c r="C24" s="41"/>
      <c r="D24" s="42" t="s">
        <v>125</v>
      </c>
      <c r="E24" s="38"/>
      <c r="F24" s="105">
        <f>F25+F26+F27+F28+F29+F30+F31+F32+F33+F34</f>
        <v>8</v>
      </c>
      <c r="G24" s="105">
        <f t="shared" ref="G24:L24" si="5">G25+G26+G27+G28+G29+G30+G31+G32+G33+G34</f>
        <v>5</v>
      </c>
      <c r="H24" s="105">
        <f t="shared" si="5"/>
        <v>5</v>
      </c>
      <c r="I24" s="105">
        <f t="shared" si="5"/>
        <v>5</v>
      </c>
      <c r="J24" s="105">
        <f t="shared" si="5"/>
        <v>5</v>
      </c>
      <c r="K24" s="105">
        <f t="shared" si="5"/>
        <v>7</v>
      </c>
      <c r="L24" s="105">
        <f t="shared" si="5"/>
        <v>8</v>
      </c>
      <c r="N24" s="110"/>
    </row>
    <row r="25" spans="1:22" s="22" customFormat="1" ht="15.6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6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/>
      <c r="G26" s="45"/>
      <c r="H26" s="45"/>
      <c r="I26" s="45"/>
      <c r="J26" s="45"/>
      <c r="K26" s="45"/>
      <c r="L26" s="45"/>
      <c r="N26" s="110"/>
    </row>
    <row r="27" spans="1:22" s="22" customFormat="1" ht="31.2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6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/>
      <c r="G28" s="45"/>
      <c r="H28" s="45"/>
      <c r="I28" s="45"/>
      <c r="J28" s="45"/>
      <c r="K28" s="45"/>
      <c r="L28" s="45"/>
      <c r="N28" s="110"/>
    </row>
    <row r="29" spans="1:22" s="22" customFormat="1" ht="31.2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6</v>
      </c>
      <c r="G29" s="45">
        <v>4</v>
      </c>
      <c r="H29" s="45">
        <v>4</v>
      </c>
      <c r="I29" s="45">
        <v>4</v>
      </c>
      <c r="J29" s="45">
        <v>4</v>
      </c>
      <c r="K29" s="45">
        <v>5</v>
      </c>
      <c r="L29" s="45">
        <v>5</v>
      </c>
      <c r="N29" s="110"/>
    </row>
    <row r="30" spans="1:22" s="22" customFormat="1" ht="15.6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/>
      <c r="G30" s="45"/>
      <c r="H30" s="45"/>
      <c r="I30" s="45"/>
      <c r="J30" s="45"/>
      <c r="K30" s="45"/>
      <c r="L30" s="45"/>
      <c r="N30" s="110"/>
    </row>
    <row r="31" spans="1:22" s="22" customFormat="1" ht="15.6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2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2</v>
      </c>
      <c r="G32" s="45">
        <v>1</v>
      </c>
      <c r="H32" s="45">
        <v>1</v>
      </c>
      <c r="I32" s="45">
        <v>1</v>
      </c>
      <c r="J32" s="45">
        <v>1</v>
      </c>
      <c r="K32" s="45">
        <v>2</v>
      </c>
      <c r="L32" s="45">
        <v>3</v>
      </c>
      <c r="N32" s="110"/>
    </row>
    <row r="33" spans="1:14" s="22" customFormat="1" ht="31.2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6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/>
      <c r="G34" s="45"/>
      <c r="H34" s="45"/>
      <c r="I34" s="45"/>
      <c r="J34" s="45"/>
      <c r="K34" s="45"/>
      <c r="L34" s="45"/>
      <c r="N34" s="110"/>
    </row>
    <row r="35" spans="1:14" s="22" customFormat="1" ht="15.6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6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/>
      <c r="G36" s="40"/>
      <c r="H36" s="40"/>
      <c r="I36" s="40"/>
      <c r="J36" s="40"/>
      <c r="K36" s="40"/>
      <c r="L36" s="40"/>
      <c r="N36" s="110"/>
    </row>
    <row r="37" spans="1:14" s="22" customFormat="1" ht="46.8">
      <c r="A37" s="26">
        <v>300290</v>
      </c>
      <c r="B37" s="48"/>
      <c r="C37" s="48"/>
      <c r="D37" s="49" t="s">
        <v>126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6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6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2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6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2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6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6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2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2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6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6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6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88</v>
      </c>
      <c r="G49" s="40">
        <v>88</v>
      </c>
      <c r="H49" s="40">
        <v>88</v>
      </c>
      <c r="I49" s="40">
        <v>88</v>
      </c>
      <c r="J49" s="40">
        <v>88</v>
      </c>
      <c r="K49" s="40">
        <v>91</v>
      </c>
      <c r="L49" s="40">
        <v>94</v>
      </c>
      <c r="N49" s="110"/>
    </row>
    <row r="50" spans="1:22" s="22" customFormat="1" ht="46.8">
      <c r="A50" s="26">
        <v>300420</v>
      </c>
      <c r="B50" s="102"/>
      <c r="C50" s="102"/>
      <c r="D50" s="54" t="s">
        <v>127</v>
      </c>
      <c r="E50" s="55"/>
      <c r="F50" s="105">
        <f>F51+F52+F53</f>
        <v>88</v>
      </c>
      <c r="G50" s="105">
        <f t="shared" ref="G50:L50" si="9">G51+G52+G53</f>
        <v>88</v>
      </c>
      <c r="H50" s="105">
        <f>H51+H52+H53</f>
        <v>88</v>
      </c>
      <c r="I50" s="105">
        <f t="shared" si="9"/>
        <v>88</v>
      </c>
      <c r="J50" s="105">
        <f t="shared" si="9"/>
        <v>88</v>
      </c>
      <c r="K50" s="105">
        <f t="shared" si="9"/>
        <v>91</v>
      </c>
      <c r="L50" s="105">
        <f t="shared" si="9"/>
        <v>94</v>
      </c>
      <c r="N50" s="110"/>
    </row>
    <row r="51" spans="1:22" s="22" customFormat="1" ht="31.2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54</v>
      </c>
      <c r="G51" s="44">
        <v>56</v>
      </c>
      <c r="H51" s="44">
        <v>57</v>
      </c>
      <c r="I51" s="45">
        <v>57</v>
      </c>
      <c r="J51" s="45">
        <v>57</v>
      </c>
      <c r="K51" s="45">
        <v>58</v>
      </c>
      <c r="L51" s="45">
        <v>59</v>
      </c>
      <c r="N51" s="110"/>
    </row>
    <row r="52" spans="1:22" s="22" customFormat="1" ht="31.2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14</v>
      </c>
      <c r="G52" s="44">
        <v>11</v>
      </c>
      <c r="H52" s="44">
        <v>9</v>
      </c>
      <c r="I52" s="45">
        <v>9</v>
      </c>
      <c r="J52" s="45">
        <v>9</v>
      </c>
      <c r="K52" s="45">
        <v>10</v>
      </c>
      <c r="L52" s="45">
        <v>11</v>
      </c>
      <c r="N52" s="110"/>
    </row>
    <row r="53" spans="1:22" s="22" customFormat="1" ht="15.6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20</v>
      </c>
      <c r="G53" s="44">
        <v>21</v>
      </c>
      <c r="H53" s="44">
        <v>22</v>
      </c>
      <c r="I53" s="45">
        <v>22</v>
      </c>
      <c r="J53" s="45">
        <v>22</v>
      </c>
      <c r="K53" s="45">
        <v>23</v>
      </c>
      <c r="L53" s="45">
        <v>24</v>
      </c>
      <c r="N53" s="110"/>
    </row>
    <row r="54" spans="1:22" s="22" customFormat="1" ht="15.6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2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99</v>
      </c>
      <c r="G55" s="58">
        <f t="shared" ref="G55:L55" si="10">G71+G84</f>
        <v>100</v>
      </c>
      <c r="H55" s="58">
        <f t="shared" si="10"/>
        <v>85</v>
      </c>
      <c r="I55" s="58">
        <f t="shared" si="10"/>
        <v>85</v>
      </c>
      <c r="J55" s="58">
        <f t="shared" si="10"/>
        <v>85</v>
      </c>
      <c r="K55" s="58">
        <f t="shared" si="10"/>
        <v>86</v>
      </c>
      <c r="L55" s="58">
        <f t="shared" si="10"/>
        <v>86</v>
      </c>
      <c r="N55" s="148" t="s">
        <v>139</v>
      </c>
      <c r="O55" s="148"/>
      <c r="P55" s="148"/>
      <c r="Q55" s="148"/>
      <c r="R55" s="148"/>
      <c r="S55" s="148"/>
      <c r="T55" s="148"/>
      <c r="U55" s="148"/>
      <c r="V55" s="148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112</v>
      </c>
      <c r="N57" s="110"/>
    </row>
    <row r="58" spans="1:22" s="22" customFormat="1" ht="109.2">
      <c r="A58" s="26">
        <v>300500</v>
      </c>
      <c r="B58" s="26" t="e">
        <f>VALUE(CONCATENATE($A$2,$C$4,C58))</f>
        <v>#N/A</v>
      </c>
      <c r="C58" s="26">
        <v>400000</v>
      </c>
      <c r="D58" s="29" t="s">
        <v>128</v>
      </c>
      <c r="E58" s="30" t="s">
        <v>43</v>
      </c>
      <c r="F58" s="31"/>
      <c r="G58" s="32">
        <f t="shared" ref="G58:L58" si="12">ROUND(IF(F55=0,0,G55/F55*100),1)</f>
        <v>101</v>
      </c>
      <c r="H58" s="32">
        <f t="shared" si="12"/>
        <v>85</v>
      </c>
      <c r="I58" s="32">
        <f t="shared" si="12"/>
        <v>100</v>
      </c>
      <c r="J58" s="32">
        <f t="shared" si="12"/>
        <v>100</v>
      </c>
      <c r="K58" s="32">
        <f t="shared" si="12"/>
        <v>101.2</v>
      </c>
      <c r="L58" s="32">
        <f t="shared" si="12"/>
        <v>100</v>
      </c>
      <c r="N58" s="110"/>
    </row>
    <row r="59" spans="1:22" s="22" customFormat="1" ht="78">
      <c r="A59" s="26">
        <v>300510</v>
      </c>
      <c r="B59" s="24"/>
      <c r="C59" s="24"/>
      <c r="D59" s="33" t="s">
        <v>123</v>
      </c>
      <c r="E59" s="24"/>
      <c r="F59" s="104">
        <f>F60+F61+F62+F63+F64+F65+F66+F67+F68+F69</f>
        <v>99</v>
      </c>
      <c r="G59" s="104">
        <f t="shared" ref="G59:L59" si="13">G60+G61+G62+G63+G64+G65+G66+G67+G68+G69</f>
        <v>100</v>
      </c>
      <c r="H59" s="104">
        <f t="shared" si="13"/>
        <v>85</v>
      </c>
      <c r="I59" s="104">
        <f t="shared" si="13"/>
        <v>85</v>
      </c>
      <c r="J59" s="104">
        <f t="shared" si="13"/>
        <v>85</v>
      </c>
      <c r="K59" s="104">
        <f t="shared" si="13"/>
        <v>86</v>
      </c>
      <c r="L59" s="104">
        <f t="shared" si="13"/>
        <v>86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50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6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0</v>
      </c>
      <c r="G61" s="64">
        <f t="shared" si="15"/>
        <v>0</v>
      </c>
      <c r="H61" s="64">
        <f t="shared" si="15"/>
        <v>0</v>
      </c>
      <c r="I61" s="64">
        <f t="shared" si="15"/>
        <v>0</v>
      </c>
      <c r="J61" s="64">
        <f t="shared" si="15"/>
        <v>0</v>
      </c>
      <c r="K61" s="64">
        <f t="shared" si="15"/>
        <v>0</v>
      </c>
      <c r="L61" s="64">
        <f t="shared" si="15"/>
        <v>0</v>
      </c>
      <c r="N61" s="150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2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50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6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</v>
      </c>
      <c r="G63" s="64">
        <f t="shared" si="15"/>
        <v>0</v>
      </c>
      <c r="H63" s="64">
        <f t="shared" si="15"/>
        <v>0</v>
      </c>
      <c r="I63" s="64">
        <f t="shared" si="15"/>
        <v>0</v>
      </c>
      <c r="J63" s="64">
        <f t="shared" si="15"/>
        <v>0</v>
      </c>
      <c r="K63" s="64">
        <f t="shared" si="15"/>
        <v>0</v>
      </c>
      <c r="L63" s="64">
        <f t="shared" si="15"/>
        <v>0</v>
      </c>
      <c r="N63" s="150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2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99</v>
      </c>
      <c r="G64" s="64">
        <f t="shared" si="15"/>
        <v>100</v>
      </c>
      <c r="H64" s="64">
        <f t="shared" si="15"/>
        <v>85</v>
      </c>
      <c r="I64" s="64">
        <f t="shared" si="15"/>
        <v>85</v>
      </c>
      <c r="J64" s="64">
        <f t="shared" si="15"/>
        <v>85</v>
      </c>
      <c r="K64" s="64">
        <f t="shared" si="15"/>
        <v>86</v>
      </c>
      <c r="L64" s="64">
        <f t="shared" si="15"/>
        <v>86</v>
      </c>
      <c r="N64" s="150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6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50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6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50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2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50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2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50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6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50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6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2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99</v>
      </c>
      <c r="G71" s="66">
        <v>100</v>
      </c>
      <c r="H71" s="66">
        <v>85</v>
      </c>
      <c r="I71" s="66">
        <v>85</v>
      </c>
      <c r="J71" s="66">
        <v>85</v>
      </c>
      <c r="K71" s="66">
        <v>86</v>
      </c>
      <c r="L71" s="66">
        <v>86</v>
      </c>
      <c r="N71" s="110"/>
    </row>
    <row r="72" spans="1:22" s="22" customFormat="1" ht="92.4">
      <c r="A72" s="26">
        <v>300640</v>
      </c>
      <c r="B72" s="102"/>
      <c r="C72" s="102"/>
      <c r="D72" s="42" t="s">
        <v>147</v>
      </c>
      <c r="E72" s="67"/>
      <c r="F72" s="120">
        <f t="shared" ref="F72:L72" si="16">F71-(F73+F74+F75+F76+F77+F78+F79+F80+F81+F82)</f>
        <v>0</v>
      </c>
      <c r="G72" s="120">
        <f t="shared" si="16"/>
        <v>0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150</v>
      </c>
    </row>
    <row r="73" spans="1:22" s="22" customFormat="1" ht="15.6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6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2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6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2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99</v>
      </c>
      <c r="G77" s="68">
        <v>100</v>
      </c>
      <c r="H77" s="68">
        <v>85</v>
      </c>
      <c r="I77" s="68">
        <v>85</v>
      </c>
      <c r="J77" s="68">
        <v>85</v>
      </c>
      <c r="K77" s="68">
        <v>86</v>
      </c>
      <c r="L77" s="68">
        <v>86</v>
      </c>
      <c r="N77" s="110"/>
    </row>
    <row r="78" spans="1:22" s="22" customFormat="1" ht="15.6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6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2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2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6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6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2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79.2">
      <c r="A85" s="26">
        <v>300770</v>
      </c>
      <c r="B85" s="26" t="e">
        <f t="shared" si="18"/>
        <v>#N/A</v>
      </c>
      <c r="C85" s="26">
        <v>302001</v>
      </c>
      <c r="D85" s="49" t="s">
        <v>148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149</v>
      </c>
    </row>
    <row r="86" spans="1:14" s="22" customFormat="1" ht="15.6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6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2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6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2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6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6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2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2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6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6">
      <c r="A97" s="26">
        <v>300890</v>
      </c>
      <c r="B97" s="26" t="e">
        <f>VALUE(CONCATENATE($A$2,$C$4,C97))</f>
        <v>#N/A</v>
      </c>
      <c r="C97" s="26">
        <v>500000</v>
      </c>
      <c r="D97" s="131" t="s">
        <v>113</v>
      </c>
      <c r="E97" s="24" t="s">
        <v>15</v>
      </c>
      <c r="F97" s="40"/>
      <c r="G97" s="40"/>
      <c r="H97" s="40"/>
      <c r="I97" s="40"/>
      <c r="J97" s="40"/>
      <c r="K97" s="40"/>
      <c r="L97" s="40"/>
      <c r="N97" s="110"/>
    </row>
    <row r="98" spans="1:22" s="22" customFormat="1" ht="31.2">
      <c r="A98" s="26">
        <v>300900</v>
      </c>
      <c r="B98" s="26" t="e">
        <f>VALUE(CONCATENATE($A$2,$C$4,C98))</f>
        <v>#N/A</v>
      </c>
      <c r="C98" s="26">
        <v>600000</v>
      </c>
      <c r="D98" s="131"/>
      <c r="E98" s="30" t="s">
        <v>20</v>
      </c>
      <c r="F98" s="31"/>
      <c r="G98" s="32">
        <f t="shared" ref="G98:L98" si="20">IF(F97=0,0,G97/F97*100)</f>
        <v>0</v>
      </c>
      <c r="H98" s="32">
        <f t="shared" si="20"/>
        <v>0</v>
      </c>
      <c r="I98" s="32">
        <f t="shared" si="20"/>
        <v>0</v>
      </c>
      <c r="J98" s="32">
        <f t="shared" si="20"/>
        <v>0</v>
      </c>
      <c r="K98" s="32">
        <f t="shared" si="20"/>
        <v>0</v>
      </c>
      <c r="L98" s="32">
        <f t="shared" si="20"/>
        <v>0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6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28" t="s">
        <v>114</v>
      </c>
      <c r="E100" s="38" t="s">
        <v>15</v>
      </c>
      <c r="F100" s="40">
        <v>25172</v>
      </c>
      <c r="G100" s="40">
        <v>55789.8</v>
      </c>
      <c r="H100" s="40">
        <v>70429.399999999994</v>
      </c>
      <c r="I100" s="40">
        <v>79092.2</v>
      </c>
      <c r="J100" s="40">
        <v>87159.6</v>
      </c>
      <c r="K100" s="40">
        <v>94045.2</v>
      </c>
      <c r="L100" s="40">
        <v>100346.3</v>
      </c>
      <c r="N100" s="110"/>
    </row>
    <row r="101" spans="1:22" s="22" customFormat="1" ht="31.2">
      <c r="A101" s="26">
        <v>300930</v>
      </c>
      <c r="B101" s="26" t="e">
        <f t="shared" si="21"/>
        <v>#N/A</v>
      </c>
      <c r="C101" s="26">
        <v>601000</v>
      </c>
      <c r="D101" s="128"/>
      <c r="E101" s="71" t="s">
        <v>20</v>
      </c>
      <c r="F101" s="31"/>
      <c r="G101" s="32">
        <f t="shared" ref="G101:K101" si="22">IF(F100=0,0,G100/F100*100)</f>
        <v>221.63435563324333</v>
      </c>
      <c r="H101" s="32">
        <f t="shared" si="22"/>
        <v>126.24063896984752</v>
      </c>
      <c r="I101" s="32">
        <f t="shared" si="22"/>
        <v>112.29997699824222</v>
      </c>
      <c r="J101" s="32">
        <f t="shared" si="22"/>
        <v>110.19999443687243</v>
      </c>
      <c r="K101" s="32">
        <f t="shared" si="22"/>
        <v>107.8999903625074</v>
      </c>
      <c r="L101" s="32">
        <f t="shared" ref="L101" si="23">IF(K100=0,0,L100/K100*100)</f>
        <v>106.70007613360384</v>
      </c>
      <c r="N101" s="110"/>
    </row>
    <row r="102" spans="1:22" s="22" customFormat="1" ht="15.6">
      <c r="A102" s="26">
        <v>300940</v>
      </c>
      <c r="B102" s="26" t="e">
        <f t="shared" si="21"/>
        <v>#N/A</v>
      </c>
      <c r="C102" s="26">
        <v>502000</v>
      </c>
      <c r="D102" s="128" t="s">
        <v>115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2">
      <c r="A103" s="26">
        <v>300950</v>
      </c>
      <c r="B103" s="26" t="e">
        <f t="shared" si="21"/>
        <v>#N/A</v>
      </c>
      <c r="C103" s="26">
        <v>602000</v>
      </c>
      <c r="D103" s="128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6">
      <c r="A104" s="26">
        <v>300960</v>
      </c>
      <c r="B104" s="26" t="e">
        <f t="shared" si="21"/>
        <v>#N/A</v>
      </c>
      <c r="C104" s="26">
        <v>503000</v>
      </c>
      <c r="D104" s="132" t="s">
        <v>116</v>
      </c>
      <c r="E104" s="47" t="s">
        <v>15</v>
      </c>
      <c r="F104" s="40">
        <v>17392</v>
      </c>
      <c r="G104" s="40">
        <v>24372.2</v>
      </c>
      <c r="H104" s="40">
        <v>20000</v>
      </c>
      <c r="I104" s="40">
        <v>22460</v>
      </c>
      <c r="J104" s="40">
        <v>24751</v>
      </c>
      <c r="K104" s="40">
        <v>26706</v>
      </c>
      <c r="L104" s="40">
        <v>28496</v>
      </c>
      <c r="N104" s="110"/>
    </row>
    <row r="105" spans="1:22" s="22" customFormat="1" ht="31.2">
      <c r="A105" s="26">
        <v>300970</v>
      </c>
      <c r="B105" s="26" t="e">
        <f t="shared" si="21"/>
        <v>#N/A</v>
      </c>
      <c r="C105" s="26">
        <v>603000</v>
      </c>
      <c r="D105" s="132"/>
      <c r="E105" s="72" t="s">
        <v>20</v>
      </c>
      <c r="F105" s="31"/>
      <c r="G105" s="32">
        <f t="shared" ref="G105:K105" si="26">IF(F104=0,0,G104/F104*100)</f>
        <v>140.13454461821527</v>
      </c>
      <c r="H105" s="32">
        <f t="shared" si="26"/>
        <v>82.060708512157291</v>
      </c>
      <c r="I105" s="32">
        <f t="shared" si="26"/>
        <v>112.3</v>
      </c>
      <c r="J105" s="32">
        <f t="shared" si="26"/>
        <v>110.20035618878006</v>
      </c>
      <c r="K105" s="32">
        <f t="shared" si="26"/>
        <v>107.89867076077735</v>
      </c>
      <c r="L105" s="32">
        <f t="shared" si="25"/>
        <v>106.70261364487381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2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221.9</v>
      </c>
      <c r="G107" s="108">
        <f>G153+G198</f>
        <v>225.9</v>
      </c>
      <c r="H107" s="108">
        <v>279.5</v>
      </c>
      <c r="I107" s="108">
        <f t="shared" ref="I107:L107" si="27">I153+I198</f>
        <v>325.60000000000002</v>
      </c>
      <c r="J107" s="108">
        <f t="shared" si="27"/>
        <v>355</v>
      </c>
      <c r="K107" s="108">
        <f t="shared" si="27"/>
        <v>371.2</v>
      </c>
      <c r="L107" s="108">
        <f t="shared" si="27"/>
        <v>386</v>
      </c>
      <c r="N107" s="147" t="s">
        <v>141</v>
      </c>
      <c r="O107" s="147"/>
      <c r="P107" s="147"/>
      <c r="Q107" s="147"/>
      <c r="R107" s="147"/>
      <c r="S107" s="147"/>
      <c r="T107" s="147"/>
      <c r="U107" s="147"/>
      <c r="V107" s="147"/>
    </row>
    <row r="108" spans="1:22" s="22" customFormat="1" ht="31.2">
      <c r="A108" s="26">
        <v>301000</v>
      </c>
      <c r="B108" s="41" t="e">
        <f>VALUE(CONCATENATE($A$2,$C$4,C108))</f>
        <v>#N/A</v>
      </c>
      <c r="C108" s="26">
        <v>900000</v>
      </c>
      <c r="D108" s="29" t="s">
        <v>117</v>
      </c>
      <c r="E108" s="30" t="s">
        <v>43</v>
      </c>
      <c r="F108" s="40"/>
      <c r="G108" s="32">
        <f t="shared" ref="G108:L108" si="28">IF(F107=0,0,G107/F107*100)</f>
        <v>101.80261378999549</v>
      </c>
      <c r="H108" s="32">
        <f t="shared" si="28"/>
        <v>123.72731297034085</v>
      </c>
      <c r="I108" s="32">
        <f t="shared" si="28"/>
        <v>116.49373881932021</v>
      </c>
      <c r="J108" s="32">
        <f t="shared" si="28"/>
        <v>109.02948402948402</v>
      </c>
      <c r="K108" s="32">
        <f t="shared" si="28"/>
        <v>104.56338028169014</v>
      </c>
      <c r="L108" s="32">
        <f t="shared" si="28"/>
        <v>103.98706896551724</v>
      </c>
      <c r="N108" s="110"/>
    </row>
    <row r="109" spans="1:22" s="22" customFormat="1" ht="31.2">
      <c r="A109" s="26">
        <v>301010</v>
      </c>
      <c r="B109" s="26"/>
      <c r="C109" s="26"/>
      <c r="D109" s="75" t="s">
        <v>118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.6">
      <c r="A110" s="26">
        <v>301020</v>
      </c>
      <c r="B110" s="26" t="e">
        <f>VALUE(CONCATENATE($A$2,$C$4,C110))</f>
        <v>#N/A</v>
      </c>
      <c r="C110" s="26">
        <v>130000</v>
      </c>
      <c r="D110" s="75" t="s">
        <v>120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>F107-(F113+F117+F121+F125+F129+F133+F137+F141+F145+F149)</f>
        <v>0</v>
      </c>
      <c r="G111" s="120">
        <f t="shared" ref="G111:K111" si="31">G107-(G113+G117+G121+G125+G129+G133+G137+G141+G145+G149)</f>
        <v>0</v>
      </c>
      <c r="H111" s="120">
        <f t="shared" si="31"/>
        <v>0</v>
      </c>
      <c r="I111" s="120">
        <f t="shared" si="31"/>
        <v>0</v>
      </c>
      <c r="J111" s="120">
        <f>J107-(J113+J117+J121+J125+J129+J133+J137+J141+J145+J149)</f>
        <v>0</v>
      </c>
      <c r="K111" s="120">
        <f t="shared" si="31"/>
        <v>0</v>
      </c>
      <c r="L111" s="120">
        <f>L107-(L113+L117+L121+L125+L129+L133+L137+L141+L145+L149)</f>
        <v>0</v>
      </c>
      <c r="N111" s="121" t="s">
        <v>152</v>
      </c>
    </row>
    <row r="112" spans="1:22" s="22" customFormat="1" ht="15.6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47" t="s">
        <v>135</v>
      </c>
      <c r="O112" s="147"/>
      <c r="P112" s="147"/>
      <c r="Q112" s="147"/>
      <c r="R112" s="147"/>
      <c r="S112" s="147"/>
      <c r="T112" s="147"/>
      <c r="U112" s="147"/>
      <c r="V112" s="147"/>
    </row>
    <row r="113" spans="1:22" s="22" customFormat="1" ht="15.6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pans="1:22" s="22" customFormat="1" ht="31.2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2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6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6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0</v>
      </c>
      <c r="G117" s="35">
        <f t="shared" si="34"/>
        <v>0</v>
      </c>
      <c r="H117" s="35">
        <f t="shared" si="34"/>
        <v>0</v>
      </c>
      <c r="I117" s="35">
        <f t="shared" si="34"/>
        <v>0</v>
      </c>
      <c r="J117" s="35">
        <f t="shared" si="34"/>
        <v>0</v>
      </c>
      <c r="K117" s="35">
        <f t="shared" si="34"/>
        <v>0</v>
      </c>
      <c r="L117" s="35">
        <f t="shared" si="34"/>
        <v>0</v>
      </c>
      <c r="N117" s="110"/>
    </row>
    <row r="118" spans="1:22" s="22" customFormat="1" ht="31.2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2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5">IF(F117=0,0,G117/F117/IF(G118&lt;&gt;0,G118,100)*10000)</f>
        <v>0</v>
      </c>
      <c r="H119" s="32">
        <f t="shared" si="35"/>
        <v>0</v>
      </c>
      <c r="I119" s="32">
        <f t="shared" si="35"/>
        <v>0</v>
      </c>
      <c r="J119" s="32">
        <f t="shared" si="35"/>
        <v>0</v>
      </c>
      <c r="K119" s="32">
        <f t="shared" si="35"/>
        <v>0</v>
      </c>
      <c r="L119" s="32">
        <f>IF(K117=0,0,L117/K117/IF(L118&lt;&gt;0,L118,100)*10000)</f>
        <v>0</v>
      </c>
      <c r="N119" s="110"/>
    </row>
    <row r="120" spans="1:22" s="22" customFormat="1" ht="46.8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6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2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2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6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6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0</v>
      </c>
      <c r="G125" s="35">
        <f t="shared" si="38"/>
        <v>0</v>
      </c>
      <c r="H125" s="35">
        <f t="shared" si="38"/>
        <v>0</v>
      </c>
      <c r="I125" s="35">
        <f t="shared" si="38"/>
        <v>0</v>
      </c>
      <c r="J125" s="35">
        <f t="shared" si="38"/>
        <v>0</v>
      </c>
      <c r="K125" s="35">
        <f t="shared" si="38"/>
        <v>0</v>
      </c>
      <c r="L125" s="35">
        <f t="shared" si="38"/>
        <v>0</v>
      </c>
      <c r="N125" s="110"/>
    </row>
    <row r="126" spans="1:22" s="22" customFormat="1" ht="31.2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2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9">IF(F125=0,0,G125/F125/IF(G126&lt;&gt;0,G126,100)*10000)</f>
        <v>0</v>
      </c>
      <c r="H127" s="32">
        <f t="shared" si="39"/>
        <v>0</v>
      </c>
      <c r="I127" s="32">
        <f t="shared" si="39"/>
        <v>0</v>
      </c>
      <c r="J127" s="32">
        <f t="shared" si="39"/>
        <v>0</v>
      </c>
      <c r="K127" s="32">
        <f t="shared" si="39"/>
        <v>0</v>
      </c>
      <c r="L127" s="32">
        <f>IF(K125=0,0,L125/K125/IF(L126&lt;&gt;0,L126,100)*10000)</f>
        <v>0</v>
      </c>
      <c r="N127" s="110"/>
    </row>
    <row r="128" spans="1:22" s="22" customFormat="1" ht="31.2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6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221.9</v>
      </c>
      <c r="G129" s="35">
        <f t="shared" si="40"/>
        <v>225.9</v>
      </c>
      <c r="H129" s="35">
        <f t="shared" si="40"/>
        <v>279.5</v>
      </c>
      <c r="I129" s="35">
        <f t="shared" si="40"/>
        <v>325.60000000000002</v>
      </c>
      <c r="J129" s="35">
        <f t="shared" si="40"/>
        <v>355</v>
      </c>
      <c r="K129" s="35">
        <f t="shared" si="40"/>
        <v>371.2</v>
      </c>
      <c r="L129" s="35">
        <f t="shared" si="40"/>
        <v>386</v>
      </c>
      <c r="N129" s="110"/>
    </row>
    <row r="130" spans="1:14" s="22" customFormat="1" ht="31.2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2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1">IF(F129=0,0,G129/F129/IF(G130&lt;&gt;0,G130,100)*10000)</f>
        <v>101.80261378999548</v>
      </c>
      <c r="H131" s="32">
        <f t="shared" si="41"/>
        <v>123.72731297034085</v>
      </c>
      <c r="I131" s="32">
        <f t="shared" si="41"/>
        <v>116.49373881932021</v>
      </c>
      <c r="J131" s="32">
        <f t="shared" si="41"/>
        <v>109.02948402948402</v>
      </c>
      <c r="K131" s="32">
        <f t="shared" si="41"/>
        <v>104.56338028169014</v>
      </c>
      <c r="L131" s="32">
        <f>IF(K129=0,0,L129/K129/IF(L130&lt;&gt;0,L130,100)*10000)</f>
        <v>103.98706896551724</v>
      </c>
      <c r="N131" s="110"/>
    </row>
    <row r="132" spans="1:14" s="22" customFormat="1" ht="15.6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6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0</v>
      </c>
      <c r="G133" s="35">
        <f t="shared" si="42"/>
        <v>0</v>
      </c>
      <c r="H133" s="35">
        <f t="shared" si="42"/>
        <v>0</v>
      </c>
      <c r="I133" s="35">
        <f t="shared" si="42"/>
        <v>0</v>
      </c>
      <c r="J133" s="35">
        <f t="shared" si="42"/>
        <v>0</v>
      </c>
      <c r="K133" s="35">
        <f t="shared" si="42"/>
        <v>0</v>
      </c>
      <c r="L133" s="35">
        <f t="shared" si="42"/>
        <v>0</v>
      </c>
      <c r="N133" s="110"/>
    </row>
    <row r="134" spans="1:14" s="22" customFormat="1" ht="31.2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2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3">IF(F133=0,0,G133/F133/IF(G134&lt;&gt;0,G134,100)*10000)</f>
        <v>0</v>
      </c>
      <c r="H135" s="32">
        <f t="shared" si="43"/>
        <v>0</v>
      </c>
      <c r="I135" s="32">
        <f t="shared" si="43"/>
        <v>0</v>
      </c>
      <c r="J135" s="32">
        <f t="shared" si="43"/>
        <v>0</v>
      </c>
      <c r="K135" s="32">
        <f t="shared" si="43"/>
        <v>0</v>
      </c>
      <c r="L135" s="32">
        <f>IF(K133=0,0,L133/K133/IF(L134&lt;&gt;0,L134,100)*10000)</f>
        <v>0</v>
      </c>
      <c r="N135" s="110"/>
    </row>
    <row r="136" spans="1:14" s="22" customFormat="1" ht="31.2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6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2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2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2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6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0</v>
      </c>
      <c r="G141" s="35">
        <f t="shared" si="46"/>
        <v>0</v>
      </c>
      <c r="H141" s="35">
        <f t="shared" si="46"/>
        <v>0</v>
      </c>
      <c r="I141" s="35">
        <f t="shared" si="46"/>
        <v>0</v>
      </c>
      <c r="J141" s="35">
        <f t="shared" si="46"/>
        <v>0</v>
      </c>
      <c r="K141" s="35">
        <f t="shared" si="46"/>
        <v>0</v>
      </c>
      <c r="L141" s="35">
        <f t="shared" si="46"/>
        <v>0</v>
      </c>
      <c r="N141" s="110"/>
    </row>
    <row r="142" spans="1:14" s="22" customFormat="1" ht="31.2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2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7">IF(F141=0,0,G141/F141/IF(G142&lt;&gt;0,G142,100)*10000)</f>
        <v>0</v>
      </c>
      <c r="H143" s="32">
        <f t="shared" si="47"/>
        <v>0</v>
      </c>
      <c r="I143" s="32">
        <f t="shared" si="47"/>
        <v>0</v>
      </c>
      <c r="J143" s="32">
        <f t="shared" si="47"/>
        <v>0</v>
      </c>
      <c r="K143" s="32">
        <f t="shared" si="47"/>
        <v>0</v>
      </c>
      <c r="L143" s="32">
        <f>IF(K141=0,0,L141/K141/IF(L142&lt;&gt;0,L142,100)*10000)</f>
        <v>0</v>
      </c>
      <c r="N143" s="110"/>
    </row>
    <row r="144" spans="1:14" s="22" customFormat="1" ht="31.2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6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2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2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6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6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2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2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6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6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221.9</v>
      </c>
      <c r="G153" s="40">
        <v>225.9</v>
      </c>
      <c r="H153" s="40">
        <v>279.5</v>
      </c>
      <c r="I153" s="40">
        <v>325.60000000000002</v>
      </c>
      <c r="J153" s="40">
        <v>355</v>
      </c>
      <c r="K153" s="40">
        <v>371.2</v>
      </c>
      <c r="L153" s="40">
        <v>386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100</v>
      </c>
      <c r="G154" s="36">
        <f t="shared" si="52"/>
        <v>119.4</v>
      </c>
      <c r="H154" s="36">
        <f t="shared" si="52"/>
        <v>121.6</v>
      </c>
      <c r="I154" s="36">
        <f t="shared" si="52"/>
        <v>116.5</v>
      </c>
      <c r="J154" s="36">
        <f t="shared" si="52"/>
        <v>109</v>
      </c>
      <c r="K154" s="36">
        <f t="shared" si="52"/>
        <v>104.6</v>
      </c>
      <c r="L154" s="36">
        <f t="shared" si="52"/>
        <v>104</v>
      </c>
      <c r="N154" s="147" t="s">
        <v>143</v>
      </c>
      <c r="O154" s="147"/>
      <c r="P154" s="147"/>
      <c r="Q154" s="147"/>
      <c r="R154" s="147"/>
      <c r="S154" s="147"/>
      <c r="T154" s="147"/>
      <c r="U154" s="147"/>
      <c r="V154" s="147"/>
      <c r="W154" s="147"/>
    </row>
    <row r="155" spans="1:23" s="22" customFormat="1" ht="31.2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85.261820594636077</v>
      </c>
      <c r="H155" s="32">
        <f t="shared" si="53"/>
        <v>101.74943500850399</v>
      </c>
      <c r="I155" s="32">
        <f t="shared" si="53"/>
        <v>99.994625595983024</v>
      </c>
      <c r="J155" s="32">
        <f t="shared" si="53"/>
        <v>100.02704956833396</v>
      </c>
      <c r="K155" s="32">
        <f t="shared" si="53"/>
        <v>99.964990709072808</v>
      </c>
      <c r="L155" s="32">
        <f>IF(K153=0,0,L153/K153/IF(L154&lt;&gt;0,L154,100)*10000)</f>
        <v>99.987566312997345</v>
      </c>
      <c r="N155" s="110"/>
    </row>
    <row r="156" spans="1:23" s="22" customFormat="1" ht="66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4">G153-(G158+G162+G166+G170+G174+G178+G182+G186+G190+G194)</f>
        <v>0</v>
      </c>
      <c r="H156" s="120">
        <f t="shared" si="54"/>
        <v>0</v>
      </c>
      <c r="I156" s="120">
        <f t="shared" si="54"/>
        <v>0</v>
      </c>
      <c r="J156" s="120">
        <f t="shared" si="54"/>
        <v>0</v>
      </c>
      <c r="K156" s="120">
        <f t="shared" si="54"/>
        <v>0</v>
      </c>
      <c r="L156" s="120">
        <f t="shared" si="54"/>
        <v>0</v>
      </c>
      <c r="N156" s="122" t="s">
        <v>154</v>
      </c>
    </row>
    <row r="157" spans="1:23" s="22" customFormat="1" ht="15.6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6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2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2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6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6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2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2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6">IF(F162=0,0,G162/F162/IF(G163&lt;&gt;0,G163,100)*10000)</f>
        <v>0</v>
      </c>
      <c r="H164" s="32">
        <f t="shared" si="56"/>
        <v>0</v>
      </c>
      <c r="I164" s="32">
        <f t="shared" si="56"/>
        <v>0</v>
      </c>
      <c r="J164" s="32">
        <f t="shared" si="56"/>
        <v>0</v>
      </c>
      <c r="K164" s="32">
        <f t="shared" si="56"/>
        <v>0</v>
      </c>
      <c r="L164" s="32">
        <f t="shared" si="56"/>
        <v>0</v>
      </c>
      <c r="N164" s="110"/>
    </row>
    <row r="165" spans="1:14" s="22" customFormat="1" ht="46.8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6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2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2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6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6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2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2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8">IF(F170=0,0,G170/F170/IF(G171&lt;&gt;0,G171,100)*10000)</f>
        <v>0</v>
      </c>
      <c r="H172" s="32">
        <f t="shared" si="58"/>
        <v>0</v>
      </c>
      <c r="I172" s="32">
        <f t="shared" si="58"/>
        <v>0</v>
      </c>
      <c r="J172" s="32">
        <f t="shared" si="58"/>
        <v>0</v>
      </c>
      <c r="K172" s="32">
        <f t="shared" si="58"/>
        <v>0</v>
      </c>
      <c r="L172" s="32">
        <f t="shared" si="58"/>
        <v>0</v>
      </c>
      <c r="N172" s="110"/>
    </row>
    <row r="173" spans="1:14" s="22" customFormat="1" ht="31.2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6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221.9</v>
      </c>
      <c r="G174" s="40">
        <v>225.9</v>
      </c>
      <c r="H174" s="40">
        <v>279.5</v>
      </c>
      <c r="I174" s="40">
        <v>325.60000000000002</v>
      </c>
      <c r="J174" s="40">
        <v>355</v>
      </c>
      <c r="K174" s="40">
        <v>371.2</v>
      </c>
      <c r="L174" s="40">
        <v>386</v>
      </c>
      <c r="N174" s="110"/>
    </row>
    <row r="175" spans="1:14" s="22" customFormat="1" ht="31.2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>
        <v>119.4</v>
      </c>
      <c r="H175" s="40">
        <v>121.6</v>
      </c>
      <c r="I175" s="40">
        <v>116.5</v>
      </c>
      <c r="J175" s="40">
        <v>109</v>
      </c>
      <c r="K175" s="40">
        <v>104.6</v>
      </c>
      <c r="L175" s="40">
        <v>104</v>
      </c>
      <c r="N175" s="110"/>
    </row>
    <row r="176" spans="1:14" s="22" customFormat="1" ht="31.2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9">IF(F174=0,0,G174/F174/IF(G175&lt;&gt;0,G175,100)*10000)</f>
        <v>85.261820594636077</v>
      </c>
      <c r="H176" s="32">
        <f t="shared" si="59"/>
        <v>101.74943500850399</v>
      </c>
      <c r="I176" s="32">
        <f t="shared" si="59"/>
        <v>99.994625595983024</v>
      </c>
      <c r="J176" s="32">
        <f t="shared" si="59"/>
        <v>100.02704956833396</v>
      </c>
      <c r="K176" s="32">
        <f t="shared" si="59"/>
        <v>99.964990709072808</v>
      </c>
      <c r="L176" s="32">
        <f t="shared" si="59"/>
        <v>99.987566312997345</v>
      </c>
      <c r="N176" s="110"/>
    </row>
    <row r="177" spans="1:14" s="22" customFormat="1" ht="15.6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6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/>
      <c r="H178" s="40"/>
      <c r="I178" s="40"/>
      <c r="J178" s="40"/>
      <c r="K178" s="40"/>
      <c r="L178" s="40"/>
      <c r="N178" s="110"/>
    </row>
    <row r="179" spans="1:14" s="22" customFormat="1" ht="31.2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2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0">IF(F178=0,0,G178/F178/IF(G179&lt;&gt;0,G179,100)*10000)</f>
        <v>0</v>
      </c>
      <c r="H180" s="32">
        <f t="shared" si="60"/>
        <v>0</v>
      </c>
      <c r="I180" s="32">
        <f t="shared" si="60"/>
        <v>0</v>
      </c>
      <c r="J180" s="32">
        <f t="shared" si="60"/>
        <v>0</v>
      </c>
      <c r="K180" s="32">
        <f t="shared" si="60"/>
        <v>0</v>
      </c>
      <c r="L180" s="32">
        <f t="shared" si="60"/>
        <v>0</v>
      </c>
      <c r="N180" s="110"/>
    </row>
    <row r="181" spans="1:14" s="22" customFormat="1" ht="31.2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6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2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2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2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6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/>
      <c r="G186" s="40"/>
      <c r="H186" s="40"/>
      <c r="I186" s="40"/>
      <c r="J186" s="40"/>
      <c r="K186" s="40"/>
      <c r="L186" s="40"/>
      <c r="N186" s="110"/>
    </row>
    <row r="187" spans="1:14" s="22" customFormat="1" ht="31.2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/>
      <c r="H187" s="40"/>
      <c r="I187" s="40"/>
      <c r="J187" s="40"/>
      <c r="K187" s="40"/>
      <c r="L187" s="40"/>
      <c r="N187" s="110"/>
    </row>
    <row r="188" spans="1:14" s="22" customFormat="1" ht="31.2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2">IF(F186=0,0,G186/F186/IF(G187&lt;&gt;0,G187,100)*10000)</f>
        <v>0</v>
      </c>
      <c r="H188" s="32">
        <f t="shared" si="62"/>
        <v>0</v>
      </c>
      <c r="I188" s="32">
        <f t="shared" si="62"/>
        <v>0</v>
      </c>
      <c r="J188" s="32">
        <f t="shared" si="62"/>
        <v>0</v>
      </c>
      <c r="K188" s="32">
        <f t="shared" si="62"/>
        <v>0</v>
      </c>
      <c r="L188" s="32">
        <f t="shared" si="62"/>
        <v>0</v>
      </c>
      <c r="N188" s="110"/>
    </row>
    <row r="189" spans="1:14" s="22" customFormat="1" ht="31.2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6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2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2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6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6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2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2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6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6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47" t="s">
        <v>144</v>
      </c>
      <c r="O199" s="147"/>
      <c r="P199" s="147"/>
      <c r="Q199" s="147"/>
      <c r="R199" s="147"/>
      <c r="S199" s="147"/>
      <c r="T199" s="147"/>
      <c r="U199" s="147"/>
      <c r="V199" s="147"/>
      <c r="W199" s="147"/>
      <c r="X199" s="112"/>
      <c r="Y199" s="112"/>
    </row>
    <row r="200" spans="1:25" s="22" customFormat="1" ht="31.2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66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6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6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2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2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6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6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2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2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31.2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6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2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2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6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6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2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2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2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6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2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2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6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6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2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2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2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6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2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2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2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6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2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2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2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6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2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2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6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6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2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2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6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2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15.7</v>
      </c>
      <c r="G243" s="40">
        <f t="shared" ref="G243:K243" si="78">G288+G333</f>
        <v>71.400000000000006</v>
      </c>
      <c r="H243" s="40">
        <v>63.8</v>
      </c>
      <c r="I243" s="40">
        <f t="shared" si="78"/>
        <v>53</v>
      </c>
      <c r="J243" s="40">
        <f t="shared" si="78"/>
        <v>54</v>
      </c>
      <c r="K243" s="40">
        <f t="shared" si="78"/>
        <v>55</v>
      </c>
      <c r="L243" s="40">
        <f>L288+L333</f>
        <v>56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100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100</v>
      </c>
      <c r="H244" s="125">
        <f t="shared" si="79"/>
        <v>100</v>
      </c>
      <c r="I244" s="125">
        <f t="shared" si="79"/>
        <v>100</v>
      </c>
      <c r="J244" s="125">
        <f t="shared" si="79"/>
        <v>100</v>
      </c>
      <c r="K244" s="125">
        <f t="shared" si="79"/>
        <v>100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100</v>
      </c>
      <c r="N244" s="147" t="s">
        <v>145</v>
      </c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2" customFormat="1" ht="31.2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454.77707006369434</v>
      </c>
      <c r="H245" s="32">
        <f t="shared" si="80"/>
        <v>89.355742296918763</v>
      </c>
      <c r="I245" s="32">
        <f t="shared" si="80"/>
        <v>83.072100313479638</v>
      </c>
      <c r="J245" s="32">
        <f t="shared" si="80"/>
        <v>101.88679245283019</v>
      </c>
      <c r="K245" s="32">
        <f t="shared" si="80"/>
        <v>101.85185185185186</v>
      </c>
      <c r="L245" s="32">
        <f t="shared" si="80"/>
        <v>101.81818181818181</v>
      </c>
      <c r="N245" s="110"/>
    </row>
    <row r="246" spans="1:24" s="22" customFormat="1" ht="93.6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0</v>
      </c>
      <c r="G246" s="120">
        <f t="shared" ref="G246:L246" si="81">G243-(G248+G252+G256+G260+G264+G268+G272+G276+G280+G284)</f>
        <v>0</v>
      </c>
      <c r="H246" s="120">
        <f t="shared" si="81"/>
        <v>0</v>
      </c>
      <c r="I246" s="120">
        <f>I243-(I248+I252+I256+I260+I264+I268+I272+I276+I280+I284)</f>
        <v>0</v>
      </c>
      <c r="J246" s="120">
        <f t="shared" si="81"/>
        <v>0</v>
      </c>
      <c r="K246" s="120">
        <f t="shared" si="81"/>
        <v>0</v>
      </c>
      <c r="L246" s="120">
        <f t="shared" si="81"/>
        <v>0</v>
      </c>
      <c r="N246" s="122" t="s">
        <v>158</v>
      </c>
      <c r="O246" s="111"/>
    </row>
    <row r="247" spans="1:24" s="22" customFormat="1" ht="16.2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47" t="s">
        <v>140</v>
      </c>
      <c r="O247" s="147"/>
      <c r="P247" s="147"/>
      <c r="Q247" s="147"/>
      <c r="R247" s="147"/>
      <c r="S247" s="147"/>
      <c r="T247" s="147"/>
      <c r="U247" s="147"/>
      <c r="V247" s="147"/>
    </row>
    <row r="248" spans="1:24" s="22" customFormat="1" ht="15.6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1:24" s="22" customFormat="1" ht="31.2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2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6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6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2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2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31.2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6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2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2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6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6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2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2">
      <c r="A262" s="26">
        <v>302540</v>
      </c>
      <c r="B262" s="41" t="e">
        <f>VALUE(CONCATENATE($A$2,$C$4,C262))</f>
        <v>#N/A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2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6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15.7</v>
      </c>
      <c r="G264" s="28">
        <f t="shared" si="90"/>
        <v>71.400000000000006</v>
      </c>
      <c r="H264" s="28">
        <f t="shared" si="90"/>
        <v>63.8</v>
      </c>
      <c r="I264" s="28">
        <f t="shared" si="90"/>
        <v>53</v>
      </c>
      <c r="J264" s="28">
        <f t="shared" si="90"/>
        <v>54</v>
      </c>
      <c r="K264" s="28">
        <f t="shared" si="90"/>
        <v>55</v>
      </c>
      <c r="L264" s="28">
        <f t="shared" si="90"/>
        <v>56</v>
      </c>
      <c r="N264" s="110"/>
    </row>
    <row r="265" spans="1:14" s="22" customFormat="1" ht="31.2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2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1">IF(F264=0,0,G264/F264/IF(G265&lt;&gt;0,G265,100)*10000)</f>
        <v>454.77707006369434</v>
      </c>
      <c r="H266" s="32">
        <f t="shared" si="91"/>
        <v>89.355742296918763</v>
      </c>
      <c r="I266" s="32">
        <f t="shared" si="91"/>
        <v>83.072100313479638</v>
      </c>
      <c r="J266" s="32">
        <f t="shared" si="91"/>
        <v>101.88679245283019</v>
      </c>
      <c r="K266" s="32">
        <f t="shared" si="91"/>
        <v>101.85185185185186</v>
      </c>
      <c r="L266" s="32">
        <f t="shared" si="91"/>
        <v>101.81818181818181</v>
      </c>
      <c r="N266" s="110"/>
    </row>
    <row r="267" spans="1:14" s="22" customFormat="1" ht="15.6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6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0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2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2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2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6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2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2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2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6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2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2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2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6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2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2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6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6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2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2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6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2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15.7</v>
      </c>
      <c r="G288" s="40">
        <v>71.400000000000006</v>
      </c>
      <c r="H288" s="40">
        <v>63.8</v>
      </c>
      <c r="I288" s="40">
        <v>53</v>
      </c>
      <c r="J288" s="40">
        <v>54</v>
      </c>
      <c r="K288" s="40">
        <v>55</v>
      </c>
      <c r="L288" s="40">
        <v>56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100</v>
      </c>
      <c r="G289" s="125">
        <f t="shared" si="102"/>
        <v>100</v>
      </c>
      <c r="H289" s="125">
        <f t="shared" si="102"/>
        <v>100</v>
      </c>
      <c r="I289" s="125">
        <f t="shared" si="102"/>
        <v>100</v>
      </c>
      <c r="J289" s="125">
        <f t="shared" si="102"/>
        <v>100</v>
      </c>
      <c r="K289" s="125">
        <f t="shared" si="102"/>
        <v>100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100</v>
      </c>
      <c r="N289" s="147" t="s">
        <v>136</v>
      </c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</row>
    <row r="290" spans="1:24" s="22" customFormat="1" ht="31.2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454.77707006369434</v>
      </c>
      <c r="H290" s="32">
        <f t="shared" si="103"/>
        <v>89.355742296918763</v>
      </c>
      <c r="I290" s="32">
        <f t="shared" si="103"/>
        <v>83.072100313479638</v>
      </c>
      <c r="J290" s="32">
        <f t="shared" si="103"/>
        <v>101.88679245283019</v>
      </c>
      <c r="K290" s="32">
        <f t="shared" si="103"/>
        <v>101.85185185185186</v>
      </c>
      <c r="L290" s="32">
        <f t="shared" si="103"/>
        <v>101.81818181818181</v>
      </c>
      <c r="N290" s="110"/>
    </row>
    <row r="291" spans="1:24" s="22" customFormat="1" ht="78">
      <c r="A291" s="26">
        <v>302830</v>
      </c>
      <c r="B291" s="102"/>
      <c r="C291" s="102"/>
      <c r="D291" s="88" t="s">
        <v>159</v>
      </c>
      <c r="E291" s="38"/>
      <c r="F291" s="120">
        <f>F288-(F293+F297+F301+F305+F309+F313+F317+F321+F325+F329)</f>
        <v>0</v>
      </c>
      <c r="G291" s="120">
        <f t="shared" ref="G291:K291" si="104">G288-(G293+G297+G301+G305+G309+G313+G317+G321+G325+G329)</f>
        <v>0</v>
      </c>
      <c r="H291" s="120">
        <f t="shared" si="104"/>
        <v>0</v>
      </c>
      <c r="I291" s="120">
        <f t="shared" si="104"/>
        <v>0</v>
      </c>
      <c r="J291" s="120">
        <f t="shared" si="104"/>
        <v>0</v>
      </c>
      <c r="K291" s="120">
        <f t="shared" si="104"/>
        <v>0</v>
      </c>
      <c r="L291" s="120">
        <f>L288-(L293+L297+L301+L305+L309+L313+L317+L321+L325+L329)</f>
        <v>0</v>
      </c>
      <c r="N291" s="122" t="s">
        <v>160</v>
      </c>
    </row>
    <row r="292" spans="1:24" s="22" customFormat="1" ht="16.2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6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2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2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6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6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2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2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31.2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6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2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2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6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6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2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2">
      <c r="A307" s="26">
        <v>302990</v>
      </c>
      <c r="B307" s="41" t="e">
        <f>VALUE(CONCATENATE($A$2,$C$4,C307))</f>
        <v>#N/A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2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6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15.7</v>
      </c>
      <c r="G309" s="40">
        <v>71.400000000000006</v>
      </c>
      <c r="H309" s="40">
        <v>63.8</v>
      </c>
      <c r="I309" s="40">
        <v>53</v>
      </c>
      <c r="J309" s="40">
        <v>54</v>
      </c>
      <c r="K309" s="40">
        <v>55</v>
      </c>
      <c r="L309" s="40">
        <v>56</v>
      </c>
      <c r="N309" s="110"/>
    </row>
    <row r="310" spans="1:14" s="22" customFormat="1" ht="31.2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/>
      <c r="H310" s="40"/>
      <c r="I310" s="40"/>
      <c r="J310" s="40"/>
      <c r="K310" s="40"/>
      <c r="L310" s="40"/>
      <c r="N310" s="110"/>
    </row>
    <row r="311" spans="1:14" s="22" customFormat="1" ht="31.2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9">IF(F309=0,0,G309/F309/IF(G310&lt;&gt;0,G310,100)*10000)</f>
        <v>454.77707006369434</v>
      </c>
      <c r="H311" s="32">
        <f t="shared" si="109"/>
        <v>89.355742296918763</v>
      </c>
      <c r="I311" s="32">
        <f t="shared" si="109"/>
        <v>83.072100313479638</v>
      </c>
      <c r="J311" s="32">
        <f t="shared" si="109"/>
        <v>101.88679245283019</v>
      </c>
      <c r="K311" s="32">
        <f t="shared" si="109"/>
        <v>101.85185185185186</v>
      </c>
      <c r="L311" s="32">
        <f t="shared" si="109"/>
        <v>101.81818181818181</v>
      </c>
      <c r="N311" s="110"/>
    </row>
    <row r="312" spans="1:14" s="22" customFormat="1" ht="15.6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6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2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2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2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6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2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2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2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6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2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2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2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6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2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2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6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6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2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2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6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2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47" t="s">
        <v>146</v>
      </c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</row>
    <row r="335" spans="1:24" s="22" customFormat="1" ht="31.2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162</v>
      </c>
    </row>
    <row r="337" spans="1:14" s="22" customFormat="1" ht="16.2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6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2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2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6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6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2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2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31.2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6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2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2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6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6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2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2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2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6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2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2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6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6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2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2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2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6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2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2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2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6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2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2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2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6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2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2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6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6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2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2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3.8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3.8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3.8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3.8">
      <c r="A380" s="26">
        <v>303720</v>
      </c>
      <c r="B380" s="95"/>
      <c r="C380" s="95"/>
      <c r="D380" s="99" t="s">
        <v>168</v>
      </c>
      <c r="E380" s="100"/>
      <c r="F380" s="100"/>
      <c r="G380" s="100"/>
      <c r="H380" s="100"/>
      <c r="I380" s="100"/>
      <c r="J380" s="100"/>
      <c r="K380" s="99" t="s">
        <v>169</v>
      </c>
      <c r="L380" s="114"/>
    </row>
    <row r="381" spans="1:14" s="22" customFormat="1" ht="13.8">
      <c r="A381" s="26">
        <v>303730</v>
      </c>
      <c r="B381" s="95"/>
      <c r="C381" s="95"/>
      <c r="D381" s="99">
        <v>88639354208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3.8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3.8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3.8">
      <c r="A384" s="26">
        <v>303760</v>
      </c>
      <c r="B384" s="95"/>
      <c r="C384" s="95"/>
      <c r="D384" s="99" t="s">
        <v>170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171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algorithmName="SHA-512" hashValue="5zKMhSXAllzus2TZ2yETNtGtZYayhMKfSg+CpZHoKk3cokWtqrPYK9rskcXJGseVxB2MUownaxApRQtJ5NFH5w==" saltValue="f2fCb6YgPoSIq9/mRFIq1A==" spinCount="100000"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3.2"/>
  <cols>
    <col min="2" max="2" width="20.88671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Жуков</cp:lastModifiedBy>
  <cp:lastPrinted>2021-06-01T14:47:27Z</cp:lastPrinted>
  <dcterms:created xsi:type="dcterms:W3CDTF">2010-04-20T07:34:11Z</dcterms:created>
  <dcterms:modified xsi:type="dcterms:W3CDTF">2022-08-29T07:29:16Z</dcterms:modified>
</cp:coreProperties>
</file>